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<sst xmlns="http://schemas.openxmlformats.org/spreadsheetml/2006/main" count="219" uniqueCount="210">
  <si>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</si>
  <si>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</si>
  <si>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</si>
  <si>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</si>
  <si>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</si>
  <si>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</si>
  <si>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</si>
  <si>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</si>
  <si>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</si>
  <si>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</si>
  <si>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</si>
  <si>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</si>
  <si>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</si>
  <si>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</si>
  <si>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</si>
  <si>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</si>
  <si>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</si>
  <si>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</si>
  <si>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</si>
  <si>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</si>
  <si>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</si>
  <si>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</si>
  <si>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</si>
  <si>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</si>
  <si>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</si>
  <si>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</si>
  <si>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</si>
  <si>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</si>
  <si>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</si>
  <si>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</si>
  <si>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</si>
  <si>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</si>
  <si>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</si>
  <si>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</si>
  <si>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</si>
  <si>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</si>
  <si>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</si>
  <si>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</si>
  <si>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</si>
  <si>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</si>
  <si>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</si>
  <si>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</si>
  <si>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</si>
  <si>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</si>
  <si>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</si>
  <si>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</si>
  <si>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</si>
  <si>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</si>
  <si>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</si>
  <si>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</si>
  <si>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</si>
  <si>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</si>
  <si>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</si>
  <si>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</si>
  <si>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</si>
  <si>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</si>
  <si>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</si>
  <si>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</si>
  <si>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</si>
  <si>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</si>
  <si>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</si>
  <si>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</si>
  <si>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</si>
  <si>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</si>
  <si>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</si>
  <si>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</si>
  <si>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</si>
  <si>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</si>
  <si>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</si>
  <si>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</si>
  <si>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</si>
  <si>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</si>
  <si>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</si>
  <si>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</si>
  <si>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</si>
  <si>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</si>
  <si>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</si>
  <si>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</si>
  <si>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</si>
  <si>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</si>
  <si>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</si>
  <si>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</si>
  <si>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</si>
  <si>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</si>
  <si>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</si>
  <si>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</si>
  <si>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</si>
  <si>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</si>
  <si>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</si>
  <si>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</si>
  <si>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</si>
  <si>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</si>
  <si>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</si>
  <si>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</si>
  <si>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</si>
  <si>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</si>
  <si>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</si>
  <si>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</si>
  <si>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</si>
  <si>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</si>
  <si>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</si>
  <si>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</si>
  <si>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</si>
  <si>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</si>
  <si>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</si>
  <si>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</si>
  <si>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</si>
  <si>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</si>
  <si>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</si>
  <si>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</si>
  <si>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</si>
  <si>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</si>
  <si>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</si>
  <si>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</si>
  <si>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</si>
  <si>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</si>
  <si>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</si>
  <si>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</si>
  <si>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</si>
  <si>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</si>
  <si>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</si>
  <si>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</si>
  <si>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</si>
  <si>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</si>
  <si>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</si>
  <si>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</si>
  <si>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</si>
  <si>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</si>
  <si>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</si>
  <si>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</si>
  <si>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</si>
  <si>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</si>
  <si>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</si>
  <si>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</si>
  <si>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</si>
  <si>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</si>
  <si>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</si>
  <si>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</si>
  <si>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</si>
  <si>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</si>
  <si>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</si>
  <si>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</si>
  <si>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</si>
  <si>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</si>
  <si>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</si>
  <si>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</si>
  <si>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</si>
  <si>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</si>
  <si>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</si>
  <si>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</si>
  <si>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</si>
  <si>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</si>
  <si>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</si>
  <si>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</si>
  <si>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</si>
  <si>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</si>
  <si>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</si>
  <si>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</si>
  <si>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</si>
  <si>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</si>
  <si>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</si>
  <si>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</si>
  <si>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</si>
  <si>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</si>
  <si>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</si>
  <si>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</si>
  <si>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</si>
  <si>
    <t>I. Cash flows from operating activities</t>
  </si>
  <si>
    <t>1. Profit before tax</t>
  </si>
  <si>
    <t>2. Adjustment of following items</t>
  </si>
  <si>
    <t>Fixed asset depreciation</t>
  </si>
  <si>
    <t>Allowances</t>
  </si>
  <si>
    <t>Foreign exchange rate differences</t>
  </si>
  <si>
    <t>Gains (loss) from investing activities</t>
  </si>
  <si>
    <t>3. Profit from operating activities before working capital changes</t>
  </si>
  <si>
    <t>Increase/Decrease in accounts receivable</t>
  </si>
  <si>
    <t>Increase/Decrease in inventory</t>
  </si>
  <si>
    <t>Increase/Decrease in accounts payables (excluding interest payables, income tax payables)</t>
  </si>
  <si>
    <t>Increase/Decrease in prepaid expenses</t>
  </si>
  <si>
    <t>Interest expense paid</t>
  </si>
  <si>
    <t>Income tax paid</t>
  </si>
  <si>
    <t>Other cash received from operating activities</t>
  </si>
  <si>
    <t>Other cash paid for operating activities</t>
  </si>
  <si>
    <t xml:space="preserve">Net cash from operating activities </t>
  </si>
  <si>
    <t>II. Cash flows from investing activities</t>
  </si>
  <si>
    <t>1. Acquisition of fixed assets and other non-current assets</t>
  </si>
  <si>
    <t>2. Proceeds from sale of fixed assets and other non-current assets</t>
  </si>
  <si>
    <t>3. Loan to other company, acquisition of debt instruments of other company</t>
  </si>
  <si>
    <t xml:space="preserve">4. Recovery of loan, proceeds from sale of debt instruments </t>
  </si>
  <si>
    <t>5. Investments in associates</t>
  </si>
  <si>
    <t>6. Recovery of Investments in associates</t>
  </si>
  <si>
    <t xml:space="preserve">7. Interest and dividend received </t>
  </si>
  <si>
    <t xml:space="preserve">Net cash from investing activities </t>
  </si>
  <si>
    <t>III. Cash flows from financing activities</t>
  </si>
  <si>
    <t>1. Proceeds from issuance of stock and receipt of capital contributed</t>
  </si>
  <si>
    <t>2. Payments to owner for capital contributed, payments to acquire or redeem the enterprise's shares</t>
  </si>
  <si>
    <t>3. Proceeds from borrowing</t>
  </si>
  <si>
    <t xml:space="preserve">4. Payments of principal </t>
  </si>
  <si>
    <t>5. Payments of financial lease</t>
  </si>
  <si>
    <t>6. Dividends paid for owners</t>
  </si>
  <si>
    <t xml:space="preserve">Net cash from financing activities </t>
  </si>
  <si>
    <t>Net cash increase/ decrease during the year (50 = 20+30+40)</t>
  </si>
  <si>
    <t>Cash and cash equivalent at beginning of period</t>
  </si>
  <si>
    <t>Effects of changes in foreign exchange rate</t>
  </si>
  <si>
    <t>Cash and cash equivalent at end of period (70 = 50+60+61)</t>
  </si>
  <si>
    <t>(71,203,5 1 I)</t>
  </si>
  <si>
    <t>2,167 ,412,892</t>
  </si>
  <si>
    <t>2, 119,598,021</t>
  </si>
  <si>
    <t>2 13,283,314</t>
  </si>
  <si>
    <t>Statement of Cash flows - Indirect method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</si>
</sst>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sz val="10.5"/>
      <color indexed="54"/>
      <name val="Times New Roman"/>
      <family val="1"/>
    </font>
    <font>
      <sz val="10.5"/>
      <color indexed="63"/>
      <name val="Times New Roman"/>
      <family val="1"/>
    </font>
    <font>
      <i/>
      <sz val="10"/>
      <color indexed="63"/>
      <name val="Times New Roman"/>
      <family val="1"/>
    </font>
    <font>
      <i/>
      <sz val="10"/>
      <color indexed="23"/>
      <name val="Times New Roman"/>
      <family val="1"/>
    </font>
    <font>
      <i/>
      <sz val="10"/>
      <color indexed="54"/>
      <name val="Times New Roman"/>
      <family val="1"/>
    </font>
    <font>
      <u val="single"/>
      <sz val="10.5"/>
      <color indexed="63"/>
      <name val="Times New Roman"/>
      <family val="1"/>
    </font>
    <font>
      <u val="single"/>
      <sz val="10.5"/>
      <color indexed="54"/>
      <name val="Times New Roman"/>
      <family val="1"/>
    </font>
    <font>
      <sz val="9.5"/>
      <color indexed="63"/>
      <name val="Times New Roman"/>
      <family val="1"/>
    </font>
    <font>
      <b/>
      <sz val="7.5"/>
      <color indexed="8"/>
      <name val="Times New Roman"/>
      <family val="1"/>
    </font>
    <font>
      <sz val="8"/>
      <color indexed="63"/>
      <name val="Times New Roman"/>
      <family val="1"/>
    </font>
    <font>
      <sz val="8"/>
      <color indexed="5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.5"/>
      <color indexed="63"/>
      <name val="Times New Roman"/>
      <family val="1"/>
    </font>
    <font>
      <sz val="8.5"/>
      <color indexed="63"/>
      <name val="Times New Roman"/>
      <family val="1"/>
    </font>
    <font>
      <sz val="8.5"/>
      <color indexed="54"/>
      <name val="Times New Roman"/>
      <family val="1"/>
    </font>
    <font>
      <b/>
      <i/>
      <sz val="8.5"/>
      <color indexed="63"/>
      <name val="Times New Roman"/>
      <family val="1"/>
    </font>
    <font>
      <i/>
      <sz val="8.5"/>
      <color indexed="63"/>
      <name val="Times New Roman"/>
      <family val="1"/>
    </font>
    <font>
      <b/>
      <sz val="11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75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9" fillId="0" borderId="0" xfId="0" applyFont="1" applyAlignment="1">
      <alignment/>
    </xf>
    <xf numFmtId="0" fontId="29" fillId="0" borderId="0" xfId="0" applyFont="1" applyAlignment="1">
      <alignment horizontal="right"/>
    </xf>
    <xf numFmtId="0" fontId="31" fillId="0" borderId="0" xfId="0" applyFont="1" applyAlignment="1">
      <alignment horizontal="right" vertical="top" wrapText="1"/>
    </xf>
    <xf numFmtId="0" fontId="31" fillId="0" borderId="0" xfId="0" applyFont="1" applyAlignment="1">
      <alignment vertical="top" wrapText="1"/>
    </xf>
    <xf numFmtId="3" fontId="22" fillId="0" borderId="0" xfId="0" applyNumberFormat="1" applyFont="1" applyAlignment="1">
      <alignment/>
    </xf>
    <xf numFmtId="3" fontId="23" fillId="0" borderId="0" xfId="0" applyNumberFormat="1" applyFont="1" applyAlignment="1">
      <alignment/>
    </xf>
    <xf numFmtId="3" fontId="23" fillId="0" borderId="0" xfId="0" applyNumberFormat="1" applyFont="1" applyAlignment="1">
      <alignment horizontal="left" vertical="top" wrapText="1" indent="3"/>
    </xf>
    <xf numFmtId="3" fontId="23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left" vertical="top" wrapText="1" indent="2"/>
    </xf>
    <xf numFmtId="3" fontId="22" fillId="0" borderId="0" xfId="0" applyNumberFormat="1" applyFont="1" applyAlignment="1">
      <alignment horizontal="right" vertical="top" wrapText="1"/>
    </xf>
    <xf numFmtId="3" fontId="22" fillId="0" borderId="0" xfId="0" applyNumberFormat="1" applyFont="1" applyAlignment="1">
      <alignment horizontal="left" vertical="top" wrapText="1" indent="4"/>
    </xf>
    <xf numFmtId="3" fontId="24" fillId="0" borderId="0" xfId="0" applyNumberFormat="1" applyFont="1" applyAlignment="1">
      <alignment horizontal="left" vertical="top" wrapText="1" indent="2"/>
    </xf>
    <xf numFmtId="3" fontId="26" fillId="0" borderId="0" xfId="0" applyNumberFormat="1" applyFont="1" applyAlignment="1">
      <alignment horizontal="right" vertical="top" wrapText="1"/>
    </xf>
    <xf numFmtId="3" fontId="25" fillId="0" borderId="0" xfId="0" applyNumberFormat="1" applyFont="1" applyAlignment="1">
      <alignment horizontal="right" vertical="top" wrapText="1"/>
    </xf>
    <xf numFmtId="3" fontId="24" fillId="0" borderId="0" xfId="0" applyNumberFormat="1" applyFont="1" applyAlignment="1">
      <alignment horizontal="left" vertical="top" wrapText="1" indent="1"/>
    </xf>
    <xf numFmtId="3" fontId="25" fillId="0" borderId="0" xfId="0" applyNumberFormat="1" applyFont="1" applyAlignment="1">
      <alignment horizontal="left" vertical="top" wrapText="1" indent="2"/>
    </xf>
    <xf numFmtId="3" fontId="25" fillId="0" borderId="0" xfId="0" applyNumberFormat="1" applyFont="1" applyAlignment="1">
      <alignment horizontal="left" vertical="top" wrapText="1" indent="1"/>
    </xf>
    <xf numFmtId="3" fontId="23" fillId="0" borderId="0" xfId="0" applyNumberFormat="1" applyFont="1" applyAlignment="1">
      <alignment horizontal="left" vertical="top" wrapText="1" indent="4"/>
    </xf>
    <xf numFmtId="3" fontId="27" fillId="0" borderId="0" xfId="0" applyNumberFormat="1" applyFont="1" applyAlignment="1">
      <alignment/>
    </xf>
    <xf numFmtId="3" fontId="28" fillId="0" borderId="0" xfId="0" applyNumberFormat="1" applyFont="1" applyAlignment="1">
      <alignment/>
    </xf>
    <xf numFmtId="3" fontId="29" fillId="0" borderId="0" xfId="0" applyNumberFormat="1" applyFont="1" applyAlignment="1">
      <alignment horizontal="right"/>
    </xf>
    <xf numFmtId="3" fontId="29" fillId="0" borderId="0" xfId="0" applyNumberFormat="1" applyFont="1" applyAlignment="1">
      <alignment/>
    </xf>
    <xf numFmtId="3" fontId="30" fillId="0" borderId="0" xfId="0" applyNumberFormat="1" applyFont="1" applyAlignment="1">
      <alignment/>
    </xf>
    <xf numFmtId="3" fontId="31" fillId="0" borderId="0" xfId="0" applyNumberFormat="1" applyFont="1" applyAlignment="1">
      <alignment horizontal="right" vertical="top" wrapText="1"/>
    </xf>
    <xf numFmtId="3" fontId="32" fillId="0" borderId="0" xfId="0" applyNumberFormat="1" applyFont="1" applyAlignment="1">
      <alignment horizontal="right" vertical="top" wrapText="1"/>
    </xf>
    <xf numFmtId="3" fontId="31" fillId="0" borderId="0" xfId="0" applyNumberFormat="1" applyFont="1" applyAlignment="1">
      <alignment/>
    </xf>
    <xf numFmtId="3" fontId="31" fillId="0" borderId="0" xfId="0" applyNumberFormat="1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wrapText="1"/>
    </xf>
    <xf numFmtId="3" fontId="35" fillId="0" borderId="11" xfId="0" applyNumberFormat="1" applyFont="1" applyBorder="1" applyAlignment="1">
      <alignment/>
    </xf>
    <xf numFmtId="0" fontId="2" fillId="0" borderId="11" xfId="0" applyFont="1" applyBorder="1" applyAlignment="1">
      <alignment wrapText="1"/>
    </xf>
    <xf numFmtId="0" fontId="1" fillId="0" borderId="11" xfId="0" applyFont="1" applyBorder="1" applyAlignment="1">
      <alignment/>
    </xf>
    <xf numFmtId="3" fontId="36" fillId="0" borderId="11" xfId="0" applyNumberFormat="1" applyFont="1" applyBorder="1" applyAlignment="1">
      <alignment horizontal="right" vertical="top" wrapText="1"/>
    </xf>
    <xf numFmtId="0" fontId="36" fillId="0" borderId="11" xfId="0" applyFont="1" applyBorder="1" applyAlignment="1">
      <alignment horizontal="right" vertical="top" wrapText="1"/>
    </xf>
    <xf numFmtId="3" fontId="37" fillId="0" borderId="11" xfId="0" applyNumberFormat="1" applyFont="1" applyBorder="1" applyAlignment="1">
      <alignment horizontal="right" vertical="top" wrapText="1"/>
    </xf>
    <xf numFmtId="3" fontId="36" fillId="0" borderId="11" xfId="0" applyNumberFormat="1" applyFont="1" applyBorder="1" applyAlignment="1">
      <alignment/>
    </xf>
    <xf numFmtId="3" fontId="35" fillId="0" borderId="11" xfId="0" applyNumberFormat="1" applyFont="1" applyBorder="1" applyAlignment="1">
      <alignment horizontal="right" vertical="top" wrapText="1"/>
    </xf>
    <xf numFmtId="0" fontId="37" fillId="0" borderId="11" xfId="0" applyFont="1" applyBorder="1" applyAlignment="1">
      <alignment horizontal="right" vertical="top" wrapText="1"/>
    </xf>
    <xf numFmtId="3" fontId="37" fillId="0" borderId="11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0" fontId="2" fillId="0" borderId="11" xfId="0" applyFont="1" applyBorder="1" applyAlignment="1">
      <alignment horizontal="left" wrapText="1"/>
    </xf>
    <xf numFmtId="3" fontId="39" fillId="0" borderId="11" xfId="0" applyNumberFormat="1" applyFont="1" applyBorder="1" applyAlignment="1">
      <alignment/>
    </xf>
    <xf numFmtId="3" fontId="36" fillId="0" borderId="11" xfId="0" applyNumberFormat="1" applyFont="1" applyBorder="1" applyAlignment="1">
      <alignment horizontal="right"/>
    </xf>
    <xf numFmtId="3" fontId="35" fillId="0" borderId="11" xfId="0" applyNumberFormat="1" applyFont="1" applyBorder="1" applyAlignment="1">
      <alignment horizontal="right"/>
    </xf>
    <xf numFmtId="0" fontId="40" fillId="25" borderId="12" xfId="0" applyFont="1" applyFill="1" applyBorder="1" applyAlignment="1">
      <alignment horizontal="center" wrapText="1"/>
    </xf>
    <xf numFmtId="0" fontId="40" fillId="25" borderId="13" xfId="0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214"/>
  <sheetViews>
    <sheetView tabSelected="1" zoomScale="120" zoomScaleNormal="120" zoomScalePageLayoutView="0" workbookViewId="0" topLeftCell="A1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55"/>
      <c r="B2" s="54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14709305948</v>
      </c>
      <c r="C7" s="22">
        <f>C8+C11+C15+C26+C29+C37</f>
        <v>15161612499</v>
      </c>
    </row>
    <row r="8" spans="1:3" ht="12">
      <c r="A8" s="2" t="s">
        <v>3</v>
      </c>
      <c r="B8" s="19">
        <f>B9+B10</f>
        <v>8498652689</v>
      </c>
      <c r="C8" s="19">
        <f>C9+C10</f>
        <v>9644499071</v>
      </c>
    </row>
    <row r="9" spans="1:3" ht="13.5">
      <c r="A9" s="3" t="s">
        <v>4</v>
      </c>
      <c r="B9" s="31">
        <v>498652689</v>
      </c>
      <c r="C9" s="31">
        <v>682789081</v>
      </c>
    </row>
    <row r="10" spans="1:3" ht="13.5">
      <c r="A10" s="3" t="s">
        <v>5</v>
      </c>
      <c r="B10" s="32">
        <v>8000000000</v>
      </c>
      <c r="C10" s="32">
        <v>8961709990</v>
      </c>
    </row>
    <row r="11" spans="1:3" ht="12">
      <c r="A11" s="2" t="s">
        <v>6</v>
      </c>
      <c r="B11" s="19">
        <f>B12+B13+B14</f>
        <v>4701237000</v>
      </c>
      <c r="C11" s="19">
        <f>C12+C13+C14</f>
        <v>4001237000</v>
      </c>
    </row>
    <row r="12" spans="1:3" ht="13.5">
      <c r="A12" s="3" t="s">
        <v>47</v>
      </c>
      <c r="B12" s="32">
        <v>11250882</v>
      </c>
      <c r="C12" s="32">
        <v>11250882</v>
      </c>
    </row>
    <row r="13" spans="1:3" ht="13.5">
      <c r="A13" s="3" t="s">
        <v>48</v>
      </c>
      <c r="B13" s="31">
        <v>-10013882</v>
      </c>
      <c r="C13" s="31">
        <v>-10013882</v>
      </c>
    </row>
    <row r="14" spans="1:3" ht="13.5">
      <c r="A14" s="3" t="s">
        <v>49</v>
      </c>
      <c r="B14" s="32">
        <v>4700000000</v>
      </c>
      <c r="C14" s="32">
        <v>4000000000</v>
      </c>
    </row>
    <row r="15" spans="1:3" ht="12">
      <c r="A15" s="4" t="s">
        <v>7</v>
      </c>
      <c r="B15" s="19">
        <f>B16+B19+B20+B21+B22+B23+B24+B25</f>
        <v>1212423099</v>
      </c>
      <c r="C15" s="19">
        <f>C16+C19+C20+C21+C22+C23+C24+C25</f>
        <v>1228852127</v>
      </c>
    </row>
    <row r="16" spans="1:3" ht="13.5">
      <c r="A16" s="5" t="s">
        <v>8</v>
      </c>
      <c r="B16" s="31">
        <v>61390109068</v>
      </c>
      <c r="C16" s="32">
        <v>61990049068</v>
      </c>
    </row>
    <row r="17" ht="12">
      <c r="A17" s="6" t="s">
        <v>9</v>
      </c>
    </row>
    <row r="18" spans="1:3" ht="12">
      <c r="A18" s="6" t="s">
        <v>10</v>
      </c>
      <c r="B18" s="20"/>
      <c r="C18" s="20"/>
    </row>
    <row r="19" spans="1:3" ht="13.5">
      <c r="A19" s="5" t="s">
        <v>11</v>
      </c>
      <c r="B19" s="31">
        <v>5754215490</v>
      </c>
      <c r="C19" s="31">
        <v>5710215490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/>
      <c r="C22" s="20"/>
    </row>
    <row r="23" spans="1:3" ht="13.5">
      <c r="A23" s="6" t="s">
        <v>53</v>
      </c>
      <c r="B23" s="33">
        <v>1321962545</v>
      </c>
      <c r="C23" s="34">
        <v>1382391573</v>
      </c>
    </row>
    <row r="24" spans="1:3" ht="13.5">
      <c r="A24" s="6" t="s">
        <v>54</v>
      </c>
      <c r="B24" s="35">
        <v>-67253864004</v>
      </c>
      <c r="C24" s="36">
        <v>-67853804004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0</v>
      </c>
      <c r="C26" s="19">
        <f>C27+C28</f>
        <v>0</v>
      </c>
    </row>
    <row r="27" spans="1:3" ht="12">
      <c r="A27" s="6" t="s">
        <v>56</v>
      </c>
      <c r="B27" s="20"/>
      <c r="C27" s="26"/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296993160</v>
      </c>
      <c r="C29" s="19">
        <f>C30+C33+C34+C35+C36</f>
        <v>287024301</v>
      </c>
    </row>
    <row r="30" spans="1:3" s="21" customFormat="1" ht="12">
      <c r="A30" s="5" t="s">
        <v>14</v>
      </c>
      <c r="B30" s="20"/>
      <c r="C30" s="26"/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3.5">
      <c r="A33" s="6" t="s">
        <v>17</v>
      </c>
      <c r="B33" s="37">
        <v>296993160</v>
      </c>
      <c r="C33" s="36">
        <v>287024301</v>
      </c>
    </row>
    <row r="34" spans="1:3" ht="12">
      <c r="A34" s="5" t="s">
        <v>18</v>
      </c>
      <c r="B34" s="20"/>
      <c r="C34" s="26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39196422355</v>
      </c>
      <c r="C40" s="19">
        <f>C41+C51+C61+C64+C67+C73</f>
        <v>40051406921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6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34365893568</v>
      </c>
      <c r="C51" s="19">
        <f>C52+C55+C58</f>
        <v>35219092827</v>
      </c>
    </row>
    <row r="52" spans="1:3" ht="12">
      <c r="A52" s="7" t="s">
        <v>26</v>
      </c>
      <c r="B52" s="19">
        <f>B53+B54</f>
        <v>19521870312</v>
      </c>
      <c r="C52" s="19">
        <f>C53+C54</f>
        <v>20334208068</v>
      </c>
    </row>
    <row r="53" spans="1:3" ht="12.75">
      <c r="A53" s="13" t="s">
        <v>29</v>
      </c>
      <c r="B53" s="38">
        <v>68540284352</v>
      </c>
      <c r="C53" s="39">
        <v>68540284352</v>
      </c>
    </row>
    <row r="54" spans="1:3" ht="12.75">
      <c r="A54" s="13" t="s">
        <v>68</v>
      </c>
      <c r="B54" s="43">
        <v>-49018414040</v>
      </c>
      <c r="C54" s="40">
        <v>-48206076284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14844023256</v>
      </c>
      <c r="C58" s="19">
        <f>C59+C60</f>
        <v>14884884759</v>
      </c>
    </row>
    <row r="59" spans="1:3" ht="12.75">
      <c r="A59" s="13" t="s">
        <v>29</v>
      </c>
      <c r="B59" s="38">
        <v>16269768746</v>
      </c>
      <c r="C59" s="41">
        <v>16269768746</v>
      </c>
    </row>
    <row r="60" spans="1:3" ht="12.75">
      <c r="A60" s="13" t="s">
        <v>70</v>
      </c>
      <c r="B60" s="42">
        <v>-1425745490</v>
      </c>
      <c r="C60" s="43">
        <v>-1384883987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823614676</v>
      </c>
      <c r="C64" s="19">
        <f>C65+C66</f>
        <v>823614676</v>
      </c>
    </row>
    <row r="65" spans="1:3" ht="12">
      <c r="A65" s="6" t="s">
        <v>74</v>
      </c>
      <c r="B65" s="20">
        <v>0</v>
      </c>
      <c r="C65" s="20">
        <v>0</v>
      </c>
    </row>
    <row r="66" spans="1:3" ht="13.5">
      <c r="A66" s="6" t="s">
        <v>75</v>
      </c>
      <c r="B66" s="44">
        <v>823614676</v>
      </c>
      <c r="C66" s="36">
        <v>823614676</v>
      </c>
    </row>
    <row r="67" spans="1:3" ht="12">
      <c r="A67" s="7" t="s">
        <v>30</v>
      </c>
      <c r="B67" s="19">
        <f>B68+B69+B70+B71+B72</f>
        <v>3930145958</v>
      </c>
      <c r="C67" s="19">
        <f>C68+C69+C70+C71+C72</f>
        <v>3930145958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6"/>
    </row>
    <row r="70" spans="1:3" ht="13.5">
      <c r="A70" s="6" t="s">
        <v>76</v>
      </c>
      <c r="B70" s="33">
        <v>4000000000</v>
      </c>
      <c r="C70" s="36">
        <v>4000000000</v>
      </c>
    </row>
    <row r="71" spans="1:3" ht="13.5">
      <c r="A71" s="6" t="s">
        <v>28</v>
      </c>
      <c r="B71" s="37">
        <v>-69854042</v>
      </c>
      <c r="C71" s="36">
        <v>-69854042</v>
      </c>
    </row>
    <row r="72" spans="1:3" ht="12">
      <c r="A72" s="6" t="s">
        <v>77</v>
      </c>
      <c r="B72" s="20"/>
      <c r="C72" s="20"/>
    </row>
    <row r="73" spans="1:3" ht="12">
      <c r="A73" s="7" t="s">
        <v>81</v>
      </c>
      <c r="B73" s="19">
        <f>B74+B75+B76+B77</f>
        <v>76768153</v>
      </c>
      <c r="C73" s="19">
        <f>C74+C75+C76+C77</f>
        <v>78553460</v>
      </c>
    </row>
    <row r="74" spans="1:3" ht="13.5">
      <c r="A74" s="6" t="s">
        <v>78</v>
      </c>
      <c r="B74" s="45">
        <v>76768153</v>
      </c>
      <c r="C74" s="46">
        <v>78553460</v>
      </c>
    </row>
    <row r="75" spans="1:3" ht="12">
      <c r="A75" s="6" t="s">
        <v>79</v>
      </c>
      <c r="B75" s="20"/>
      <c r="C75" s="26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166</v>
      </c>
      <c r="B78" s="20"/>
      <c r="C78" s="20"/>
    </row>
    <row r="79" spans="1:3" ht="12">
      <c r="A79" s="4" t="s">
        <v>31</v>
      </c>
      <c r="B79" s="19">
        <f>B7+B40</f>
        <v>53905728303</v>
      </c>
      <c r="C79" s="19">
        <f>C7+C40</f>
        <v>55213019420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141148544667</v>
      </c>
      <c r="C81" s="19">
        <f>C82+C104</f>
        <v>138767848461</v>
      </c>
    </row>
    <row r="82" spans="1:3" ht="12">
      <c r="A82" s="4" t="s">
        <v>34</v>
      </c>
      <c r="B82" s="19">
        <f>B83+B86+B87+B88+B89+B90+B91+B92+B93+B95+B96+B97+B98+B99+B100</f>
        <v>141148544667</v>
      </c>
      <c r="C82" s="19">
        <f>C83+C86+C87+C88+C89+C90+C91+C92+C93+C95+C96+C97+C98+C99+C100</f>
        <v>138767848461</v>
      </c>
    </row>
    <row r="83" spans="1:3" s="21" customFormat="1" ht="12.75">
      <c r="A83" s="5" t="s">
        <v>88</v>
      </c>
      <c r="B83" s="48">
        <v>295000</v>
      </c>
      <c r="C83" s="47">
        <v>19105000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/>
      <c r="C86" s="26"/>
    </row>
    <row r="87" spans="1:3" ht="12.75">
      <c r="A87" s="6" t="s">
        <v>85</v>
      </c>
      <c r="B87" s="48">
        <v>1412994</v>
      </c>
      <c r="C87" s="28">
        <v>427200</v>
      </c>
    </row>
    <row r="88" spans="1:3" ht="12.75">
      <c r="A88" s="6" t="s">
        <v>86</v>
      </c>
      <c r="B88" s="20"/>
      <c r="C88" s="48">
        <v>96000000</v>
      </c>
    </row>
    <row r="89" spans="1:3" ht="12.75">
      <c r="A89" s="6" t="s">
        <v>87</v>
      </c>
      <c r="B89" s="48">
        <v>67298233101</v>
      </c>
      <c r="C89" s="48">
        <v>65130820209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.75">
      <c r="A93" s="6" t="s">
        <v>92</v>
      </c>
      <c r="B93" s="48">
        <v>277828000</v>
      </c>
      <c r="C93" s="48">
        <v>277828000</v>
      </c>
    </row>
    <row r="94" spans="1:3" ht="12">
      <c r="A94" s="15" t="s">
        <v>93</v>
      </c>
      <c r="B94" s="20"/>
      <c r="C94" s="26"/>
    </row>
    <row r="95" spans="1:3" ht="12.75">
      <c r="A95" s="6" t="s">
        <v>94</v>
      </c>
      <c r="B95" s="48">
        <v>73518943568</v>
      </c>
      <c r="C95" s="48">
        <v>73191836048</v>
      </c>
    </row>
    <row r="96" spans="1:3" ht="12">
      <c r="A96" s="6" t="s">
        <v>95</v>
      </c>
      <c r="B96" s="20"/>
      <c r="C96" s="26"/>
    </row>
    <row r="97" spans="1:3" ht="12.75">
      <c r="A97" s="6" t="s">
        <v>96</v>
      </c>
      <c r="B97" s="48">
        <v>51832004</v>
      </c>
      <c r="C97" s="48">
        <v>51832004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0</v>
      </c>
      <c r="C104" s="19">
        <f>SUM(C105:C117)</f>
        <v>0</v>
      </c>
    </row>
    <row r="105" spans="1:3" ht="12.75">
      <c r="A105" s="6" t="s">
        <v>103</v>
      </c>
      <c r="B105" s="27"/>
      <c r="C105" s="27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/>
      <c r="C111" s="26"/>
    </row>
    <row r="112" spans="1:3" ht="12">
      <c r="A112" s="9" t="s">
        <v>107</v>
      </c>
      <c r="B112" s="20"/>
      <c r="C112" s="26"/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/>
      <c r="C115" s="20"/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0"/>
      <c r="C117" s="20"/>
    </row>
    <row r="118" spans="1:3" ht="12">
      <c r="A118" s="4" t="s">
        <v>38</v>
      </c>
      <c r="B118" s="19">
        <f>B119</f>
        <v>-87242816364</v>
      </c>
      <c r="C118" s="19">
        <f>C119</f>
        <v>-83554829041</v>
      </c>
    </row>
    <row r="119" spans="1:3" ht="12">
      <c r="A119" s="7" t="s">
        <v>39</v>
      </c>
      <c r="B119" s="19">
        <f>B120+B123+B124+B125+B126+B127+B128+B129+B130+B131+B132+B135+B136</f>
        <v>-87242816364</v>
      </c>
      <c r="C119" s="19">
        <f>C120+C123+C124+C125+C126+C127+C128+C129+C130+C131+C132+C135+C136</f>
        <v>-83554829041</v>
      </c>
    </row>
    <row r="120" spans="1:3" ht="12">
      <c r="A120" s="7" t="s">
        <v>40</v>
      </c>
      <c r="B120" s="19">
        <f>B121+B122</f>
        <v>119599820000</v>
      </c>
      <c r="C120" s="19">
        <f>C121+C122</f>
        <v>119599820000</v>
      </c>
    </row>
    <row r="121" spans="1:3" ht="12.75">
      <c r="A121" s="16" t="s">
        <v>114</v>
      </c>
      <c r="B121" s="48">
        <v>119599820000</v>
      </c>
      <c r="C121" s="48">
        <v>119599820000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.75">
      <c r="A129" s="6" t="s">
        <v>120</v>
      </c>
      <c r="B129" s="48">
        <v>37281400080</v>
      </c>
      <c r="C129" s="48">
        <v>37281400080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-244124036444</v>
      </c>
      <c r="C132" s="19">
        <f>C133+C134</f>
        <v>-240436049121</v>
      </c>
    </row>
    <row r="133" spans="1:3" ht="12.75">
      <c r="A133" s="16" t="s">
        <v>123</v>
      </c>
      <c r="B133" s="48">
        <v>-240436049121</v>
      </c>
      <c r="C133" s="48">
        <v>-283026393245</v>
      </c>
    </row>
    <row r="134" spans="1:3" ht="12.75">
      <c r="A134" s="16" t="s">
        <v>124</v>
      </c>
      <c r="B134" s="48">
        <v>-3687987323</v>
      </c>
      <c r="C134" s="48">
        <v>42590344124</v>
      </c>
    </row>
    <row r="135" spans="1:3" ht="12">
      <c r="A135" s="6" t="s">
        <v>125</v>
      </c>
      <c r="B135" s="20">
        <v>0</v>
      </c>
      <c r="C135" s="20">
        <v>0</v>
      </c>
    </row>
    <row r="136" spans="1:3" ht="12">
      <c r="A136" s="6" t="s">
        <v>126</v>
      </c>
      <c r="B136" s="20"/>
      <c r="C136" s="26"/>
    </row>
    <row r="137" spans="1:3" ht="12">
      <c r="A137" s="24" t="s">
        <v>163</v>
      </c>
      <c r="B137" s="19">
        <f>B138+B139</f>
        <v>0</v>
      </c>
      <c r="C137" s="19">
        <f>C138+C139</f>
        <v>0</v>
      </c>
    </row>
    <row r="138" spans="1:3" ht="12">
      <c r="A138" s="25" t="s">
        <v>164</v>
      </c>
      <c r="B138" s="20"/>
      <c r="C138" s="26"/>
    </row>
    <row r="139" spans="1:3" ht="12">
      <c r="A139" s="25" t="s">
        <v>165</v>
      </c>
      <c r="B139" s="20"/>
      <c r="C139" s="20"/>
    </row>
    <row r="140" spans="1:3" ht="12">
      <c r="A140" s="2" t="s">
        <v>43</v>
      </c>
      <c r="B140" s="19">
        <f>B81+B118+B137</f>
        <v>53905728303</v>
      </c>
      <c r="C140" s="19">
        <f>C81+C118+C137</f>
        <v>55213019420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56"/>
      <c r="B148" s="56"/>
      <c r="C148" s="56"/>
    </row>
    <row r="149" ht="12">
      <c r="A149" s="3"/>
    </row>
    <row r="150" spans="1:3" ht="12">
      <c r="A150" s="1" t="s">
        <v>137</v>
      </c>
      <c r="B150" s="23" t="s">
        <v>161</v>
      </c>
      <c r="C150" s="23" t="s">
        <v>162</v>
      </c>
    </row>
    <row r="151" spans="1:3" ht="12">
      <c r="A151" s="3" t="s">
        <v>138</v>
      </c>
      <c r="B151" s="20"/>
      <c r="C151" s="49">
        <v>15495000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0</v>
      </c>
      <c r="C153" s="19">
        <f>C151-C152</f>
        <v>15495000</v>
      </c>
    </row>
    <row r="154" spans="1:3" ht="12">
      <c r="A154" s="3" t="s">
        <v>141</v>
      </c>
      <c r="B154" s="20"/>
      <c r="C154" s="20"/>
    </row>
    <row r="155" spans="1:3" ht="12">
      <c r="A155" s="2" t="s">
        <v>142</v>
      </c>
      <c r="B155" s="19">
        <f>B153-B154</f>
        <v>0</v>
      </c>
      <c r="C155" s="19">
        <f>C153-C154</f>
        <v>15495000</v>
      </c>
    </row>
    <row r="156" spans="1:3" ht="12">
      <c r="A156" s="3" t="s">
        <v>143</v>
      </c>
      <c r="B156" s="50">
        <v>118469398</v>
      </c>
      <c r="C156" s="50">
        <v>26015729398</v>
      </c>
    </row>
    <row r="157" spans="1:3" ht="12">
      <c r="A157" s="3" t="s">
        <v>144</v>
      </c>
      <c r="B157" s="50">
        <v>2493617391</v>
      </c>
      <c r="C157" s="51">
        <v>3472603267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53">
        <v>261261284068</v>
      </c>
      <c r="C160" s="50">
        <v>2154173337</v>
      </c>
    </row>
    <row r="161" spans="1:3" ht="12">
      <c r="A161" s="3" t="s">
        <v>148</v>
      </c>
      <c r="B161" s="30"/>
      <c r="C161" s="29"/>
    </row>
    <row r="162" spans="1:3" ht="12">
      <c r="A162" s="2" t="s">
        <v>149</v>
      </c>
      <c r="B162" s="19">
        <f>B155+B156-B157+B159-B160-B161</f>
        <v>-263636432061</v>
      </c>
      <c r="C162" s="19">
        <f>C155+C156-C157+C159-C160-C161</f>
        <v>20404447794</v>
      </c>
    </row>
    <row r="163" spans="1:3" ht="12">
      <c r="A163" s="3" t="s">
        <v>150</v>
      </c>
      <c r="B163" s="20"/>
      <c r="C163" s="52">
        <v>1419943998</v>
      </c>
    </row>
    <row r="164" spans="1:3" ht="12">
      <c r="A164" s="3" t="s">
        <v>151</v>
      </c>
      <c r="B164" s="53">
        <v>28515552621</v>
      </c>
      <c r="C164" s="50">
        <v>42988818</v>
      </c>
    </row>
    <row r="165" spans="1:3" ht="12">
      <c r="A165" s="2" t="s">
        <v>152</v>
      </c>
      <c r="B165" s="19">
        <f>B163-B164</f>
        <v>-28515552621</v>
      </c>
      <c r="C165" s="19">
        <f>C163-C164</f>
        <v>1376955180</v>
      </c>
    </row>
    <row r="166" spans="1:3" ht="12">
      <c r="A166" s="2" t="s">
        <v>153</v>
      </c>
      <c r="B166" s="19">
        <f>B162+B165</f>
        <v>-292151984682</v>
      </c>
      <c r="C166" s="19">
        <f>C162+C165</f>
        <v>21781402974</v>
      </c>
    </row>
    <row r="167" spans="1:3" ht="12">
      <c r="A167" s="3" t="s">
        <v>154</v>
      </c>
      <c r="B167" s="20"/>
      <c r="C167" s="20"/>
    </row>
    <row r="168" spans="1:3" ht="12">
      <c r="A168" s="3" t="s">
        <v>155</v>
      </c>
      <c r="B168" s="20"/>
      <c r="C168" s="20"/>
    </row>
    <row r="169" spans="1:3" ht="12">
      <c r="A169" s="2" t="s">
        <v>156</v>
      </c>
      <c r="B169" s="19">
        <f>B166-B167-B168</f>
        <v>-292151984682</v>
      </c>
      <c r="C169" s="19">
        <f>C166-C167-C168</f>
        <v>21781402974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  <row r="175" spans="1:3" ht="14.25">
      <c r="A175" s="73" t="s">
        <v>209</v>
      </c>
      <c r="B175" s="74"/>
      <c r="C175" s="74"/>
    </row>
    <row r="176" spans="1:3" ht="12">
      <c r="A176" s="57" t="s">
        <v>167</v>
      </c>
      <c r="B176" s="58">
        <v>-3687987323</v>
      </c>
      <c r="C176" s="72">
        <v>21781402974</v>
      </c>
    </row>
    <row r="177" spans="1:3" ht="12">
      <c r="A177" s="59" t="s">
        <v>168</v>
      </c>
      <c r="B177" s="60"/>
      <c r="C177" s="60"/>
    </row>
    <row r="178" spans="1:3" ht="12">
      <c r="A178" s="57" t="s">
        <v>169</v>
      </c>
      <c r="B178" s="60"/>
      <c r="C178" s="60"/>
    </row>
    <row r="179" spans="1:3" ht="12">
      <c r="A179" s="59" t="s">
        <v>170</v>
      </c>
      <c r="B179" s="61">
        <v>853199259</v>
      </c>
      <c r="C179" s="61">
        <v>968757827</v>
      </c>
    </row>
    <row r="180" spans="1:3" ht="12">
      <c r="A180" s="59" t="s">
        <v>171</v>
      </c>
      <c r="B180" s="61">
        <v>-599940000</v>
      </c>
      <c r="C180" s="62" t="s">
        <v>205</v>
      </c>
    </row>
    <row r="181" spans="1:3" ht="12">
      <c r="A181" s="59" t="s">
        <v>172</v>
      </c>
      <c r="B181" s="61">
        <v>326204499</v>
      </c>
      <c r="C181" s="63">
        <v>-1514403</v>
      </c>
    </row>
    <row r="182" spans="1:3" ht="12">
      <c r="A182" s="59" t="s">
        <v>173</v>
      </c>
      <c r="B182" s="60"/>
      <c r="C182" s="64">
        <v>-26013823696</v>
      </c>
    </row>
    <row r="183" spans="1:3" ht="12">
      <c r="A183" s="59" t="s">
        <v>145</v>
      </c>
      <c r="B183" s="62" t="s">
        <v>206</v>
      </c>
      <c r="C183" s="61">
        <v>3472603267</v>
      </c>
    </row>
    <row r="184" spans="1:3" ht="24">
      <c r="A184" s="57" t="s">
        <v>174</v>
      </c>
      <c r="B184" s="65">
        <v>-941110673</v>
      </c>
      <c r="C184" s="65">
        <v>136222458</v>
      </c>
    </row>
    <row r="185" spans="1:3" ht="12">
      <c r="A185" s="59" t="s">
        <v>175</v>
      </c>
      <c r="B185" s="62" t="s">
        <v>207</v>
      </c>
      <c r="C185" s="61">
        <v>-3657380642</v>
      </c>
    </row>
    <row r="186" spans="1:3" ht="12">
      <c r="A186" s="59" t="s">
        <v>176</v>
      </c>
      <c r="B186" s="62"/>
      <c r="C186" s="66"/>
    </row>
    <row r="187" spans="1:3" ht="24">
      <c r="A187" s="59" t="s">
        <v>177</v>
      </c>
      <c r="B187" s="62" t="s">
        <v>208</v>
      </c>
      <c r="C187" s="63">
        <v>-2325140</v>
      </c>
    </row>
    <row r="188" spans="1:3" ht="12">
      <c r="A188" s="59" t="s">
        <v>178</v>
      </c>
      <c r="B188" s="61">
        <v>1785307</v>
      </c>
      <c r="C188" s="61">
        <v>21368645</v>
      </c>
    </row>
    <row r="189" spans="1:3" ht="12">
      <c r="A189" s="59" t="s">
        <v>179</v>
      </c>
      <c r="B189" s="64">
        <v>-2167412892</v>
      </c>
      <c r="C189" s="67">
        <v>-1144896731</v>
      </c>
    </row>
    <row r="190" spans="1:3" ht="12">
      <c r="A190" s="59" t="s">
        <v>180</v>
      </c>
      <c r="B190" s="60"/>
      <c r="C190" s="60"/>
    </row>
    <row r="191" spans="1:3" ht="12">
      <c r="A191" s="59" t="s">
        <v>181</v>
      </c>
      <c r="B191" s="60"/>
      <c r="C191" s="60"/>
    </row>
    <row r="192" spans="1:3" ht="12">
      <c r="A192" s="59" t="s">
        <v>182</v>
      </c>
      <c r="B192" s="60"/>
      <c r="C192" s="60"/>
    </row>
    <row r="193" spans="1:3" ht="12">
      <c r="A193" s="57" t="s">
        <v>183</v>
      </c>
      <c r="B193" s="68">
        <v>-773856923</v>
      </c>
      <c r="C193" s="68">
        <v>-4647011410</v>
      </c>
    </row>
    <row r="194" spans="1:3" ht="12">
      <c r="A194" s="57" t="s">
        <v>184</v>
      </c>
      <c r="B194" s="60"/>
      <c r="C194" s="60"/>
    </row>
    <row r="195" spans="1:3" ht="12">
      <c r="A195" s="59" t="s">
        <v>185</v>
      </c>
      <c r="B195" s="60"/>
      <c r="C195" s="60"/>
    </row>
    <row r="196" spans="1:3" ht="24">
      <c r="A196" s="59" t="s">
        <v>186</v>
      </c>
      <c r="B196" s="60"/>
      <c r="C196" s="60"/>
    </row>
    <row r="197" spans="1:3" ht="24">
      <c r="A197" s="59" t="s">
        <v>187</v>
      </c>
      <c r="B197" s="64">
        <v>-700000000</v>
      </c>
      <c r="C197" s="60"/>
    </row>
    <row r="198" spans="1:3" ht="12">
      <c r="A198" s="69" t="s">
        <v>188</v>
      </c>
      <c r="B198" s="60"/>
      <c r="C198" s="60"/>
    </row>
    <row r="199" spans="1:3" ht="12">
      <c r="A199" s="59" t="s">
        <v>189</v>
      </c>
      <c r="B199" s="60"/>
      <c r="C199" s="60"/>
    </row>
    <row r="200" spans="1:3" ht="12">
      <c r="A200" s="59" t="s">
        <v>190</v>
      </c>
      <c r="B200" s="60"/>
      <c r="C200" s="60"/>
    </row>
    <row r="201" spans="1:3" ht="12">
      <c r="A201" s="59" t="s">
        <v>191</v>
      </c>
      <c r="B201" s="60"/>
      <c r="C201" s="64">
        <v>26013823696</v>
      </c>
    </row>
    <row r="202" spans="1:3" ht="12">
      <c r="A202" s="57" t="s">
        <v>192</v>
      </c>
      <c r="B202" s="70">
        <v>-700000000</v>
      </c>
      <c r="C202" s="68">
        <v>26013823696</v>
      </c>
    </row>
    <row r="203" spans="1:3" ht="12">
      <c r="A203" s="57" t="s">
        <v>193</v>
      </c>
      <c r="B203" s="60"/>
      <c r="C203" s="60"/>
    </row>
    <row r="204" spans="1:3" ht="24">
      <c r="A204" s="59" t="s">
        <v>194</v>
      </c>
      <c r="B204" s="60"/>
      <c r="C204" s="60"/>
    </row>
    <row r="205" spans="1:3" ht="24">
      <c r="A205" s="59" t="s">
        <v>195</v>
      </c>
      <c r="B205" s="60"/>
      <c r="C205" s="60"/>
    </row>
    <row r="206" spans="1:3" ht="12">
      <c r="A206" s="59" t="s">
        <v>196</v>
      </c>
      <c r="B206" s="64">
        <v>327107520</v>
      </c>
      <c r="C206" s="64">
        <v>4434960</v>
      </c>
    </row>
    <row r="207" spans="1:3" ht="12">
      <c r="A207" s="59" t="s">
        <v>197</v>
      </c>
      <c r="B207" s="60"/>
      <c r="C207" s="67">
        <v>-16005955920</v>
      </c>
    </row>
    <row r="208" spans="1:3" ht="12">
      <c r="A208" s="59" t="s">
        <v>198</v>
      </c>
      <c r="B208" s="60"/>
      <c r="C208" s="60"/>
    </row>
    <row r="209" spans="1:3" ht="12">
      <c r="A209" s="59" t="s">
        <v>199</v>
      </c>
      <c r="B209" s="68">
        <v>327107510</v>
      </c>
      <c r="C209" s="68">
        <v>-16001520960</v>
      </c>
    </row>
    <row r="210" spans="1:3" ht="12">
      <c r="A210" s="57" t="s">
        <v>200</v>
      </c>
      <c r="B210" s="58">
        <v>-1146749403</v>
      </c>
      <c r="C210" s="58">
        <v>5365291326</v>
      </c>
    </row>
    <row r="211" spans="1:3" ht="24">
      <c r="A211" s="57" t="s">
        <v>201</v>
      </c>
      <c r="B211" s="60"/>
      <c r="C211" s="58">
        <v>6369084500</v>
      </c>
    </row>
    <row r="212" spans="1:3" ht="12">
      <c r="A212" s="59" t="s">
        <v>202</v>
      </c>
      <c r="B212" s="60"/>
      <c r="C212" s="60"/>
    </row>
    <row r="213" spans="1:3" ht="12">
      <c r="A213" s="59" t="s">
        <v>203</v>
      </c>
      <c r="B213" s="60"/>
      <c r="C213" s="71">
        <v>-6557</v>
      </c>
    </row>
    <row r="214" spans="1:3" ht="12">
      <c r="A214" s="57" t="s">
        <v>204</v>
      </c>
      <c r="B214" s="60"/>
      <c r="C214" s="58">
        <v>11734369269</v>
      </c>
    </row>
  </sheetData>
  <sheetProtection/>
  <mergeCells count="3">
    <mergeCell ref="A2:B2"/>
    <mergeCell ref="A148:C148"/>
    <mergeCell ref="A175:C175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2020-05-08T03:17:51Z</dcterms:created>
  <dcterms:modified xsi:type="dcterms:W3CDTF">2020-05-08T03:47:57Z</dcterms:modified>
  <cp:category/>
  <cp:version/>
  <cp:contentType/>
  <cp:contentStatus/>
</cp:coreProperties>
</file>